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<sst xmlns="http://schemas.openxmlformats.org/spreadsheetml/2006/main" count="332" uniqueCount="48">
  <si>
    <t>before</t>
  </si>
  <si>
    <t>after</t>
  </si>
  <si>
    <t>Control</t>
  </si>
  <si>
    <t>Odds ratio</t>
  </si>
  <si>
    <t>SE Log OR</t>
  </si>
  <si>
    <t>Z Score</t>
  </si>
  <si>
    <t>Upper</t>
  </si>
  <si>
    <t>lower</t>
  </si>
  <si>
    <t>Action</t>
  </si>
  <si>
    <t xml:space="preserve">50% reduction </t>
  </si>
  <si>
    <t xml:space="preserve">1 month </t>
  </si>
  <si>
    <t>1 bar</t>
  </si>
  <si>
    <t>6 months</t>
  </si>
  <si>
    <t>10% reduction</t>
  </si>
  <si>
    <t>2 bars</t>
  </si>
  <si>
    <t>1 months</t>
  </si>
  <si>
    <t>4 bars</t>
  </si>
  <si>
    <t>12 months</t>
  </si>
  <si>
    <t>3 bars</t>
  </si>
  <si>
    <t>need</t>
  </si>
  <si>
    <t>z=1.96</t>
  </si>
  <si>
    <t>8 bars</t>
  </si>
  <si>
    <t>10 bars</t>
  </si>
  <si>
    <t>20 bars</t>
  </si>
  <si>
    <t>cost of measures in bar</t>
  </si>
  <si>
    <t>clips</t>
  </si>
  <si>
    <t>unit price</t>
  </si>
  <si>
    <t>total</t>
  </si>
  <si>
    <t>cost of theft</t>
  </si>
  <si>
    <t xml:space="preserve">1 per month an acceptable cost? </t>
  </si>
  <si>
    <t>15% reduction</t>
  </si>
  <si>
    <t>z= 1.64</t>
  </si>
  <si>
    <t>20% reduction</t>
  </si>
  <si>
    <t>15 bars</t>
  </si>
  <si>
    <t>Assumes 7 thefts per month in bars on average</t>
  </si>
  <si>
    <t xml:space="preserve">6 bars </t>
  </si>
  <si>
    <t>Less time (9  months)</t>
  </si>
  <si>
    <t xml:space="preserve">Significant lower reduction </t>
  </si>
  <si>
    <t>reduction</t>
  </si>
  <si>
    <t>saving</t>
  </si>
  <si>
    <t>no clips</t>
  </si>
  <si>
    <t>no bars</t>
  </si>
  <si>
    <t>cost of mesaures</t>
  </si>
  <si>
    <t>overall saving</t>
  </si>
  <si>
    <t>Lower crime bars (5 per month- 4 not significant)</t>
  </si>
  <si>
    <t>9 months</t>
  </si>
  <si>
    <t>More clips per bar</t>
  </si>
  <si>
    <t>Less clips per bar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</si>
</sst>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74"/>
  <sheetViews>
    <sheetView workbookViewId="0" topLeftCell="A33">
      <selection activeCell="A66" sqref="A66:IV69"/>
    </sheetView>
  </sheetViews>
  <sheetFormatPr defaultColWidth="9.140625" defaultRowHeight="12.75"/>
  <sheetData>
    <row r="1" spans="2:6" ht="12.75">
      <c r="B1" t="s">
        <v>9</v>
      </c>
      <c r="D1" t="s">
        <v>10</v>
      </c>
      <c r="F1" t="s">
        <v>11</v>
      </c>
    </row>
    <row r="2" spans="4:11" ht="12.75">
      <c r="D2" t="s">
        <v>0</v>
      </c>
      <c r="E2" t="s">
        <v>1</v>
      </c>
      <c r="F2" t="s">
        <v>3</v>
      </c>
      <c r="H2" t="s">
        <v>4</v>
      </c>
      <c r="I2" t="s">
        <v>5</v>
      </c>
      <c r="J2" t="s">
        <v>6</v>
      </c>
      <c r="K2" t="s">
        <v>7</v>
      </c>
    </row>
    <row r="3" spans="3:13" ht="12.75">
      <c r="C3" t="s">
        <v>2</v>
      </c>
      <c r="D3">
        <v>7</v>
      </c>
      <c r="E3">
        <v>7</v>
      </c>
      <c r="M3" t="s">
        <v>19</v>
      </c>
    </row>
    <row r="4" spans="3:14" ht="12.75">
      <c r="C4" t="s">
        <v>8</v>
      </c>
      <c r="D4">
        <v>7</v>
      </c>
      <c r="E4">
        <v>3.5</v>
      </c>
      <c r="F4">
        <f>(D4*E3)/(E4*D3)</f>
        <v>2</v>
      </c>
      <c r="H4">
        <f>SQRT(1/D4+1/E3+1/E4+1/D3)</f>
        <v>0.8451542547285166</v>
      </c>
      <c r="I4">
        <f>(LN(F4))/H4</f>
        <v>0.8201428043246383</v>
      </c>
      <c r="J4">
        <f>EXP(LN(F4)+1.96*H4)</f>
        <v>10.481895384374562</v>
      </c>
      <c r="K4">
        <f>EXP(LN(F4)-1.96*H4)</f>
        <v>0.38161037229610484</v>
      </c>
      <c r="M4" t="s">
        <v>20</v>
      </c>
      <c r="N4" t="s">
        <v>31</v>
      </c>
    </row>
    <row r="6" spans="2:16" ht="12.75">
      <c r="B6" t="s">
        <v>9</v>
      </c>
      <c r="D6" t="s">
        <v>12</v>
      </c>
      <c r="F6" t="s">
        <v>11</v>
      </c>
      <c r="M6" t="s">
        <v>24</v>
      </c>
      <c r="P6" t="s">
        <v>28</v>
      </c>
    </row>
    <row r="7" spans="4:15" ht="12.75">
      <c r="D7" t="s">
        <v>0</v>
      </c>
      <c r="E7" t="s">
        <v>1</v>
      </c>
      <c r="F7" t="s">
        <v>3</v>
      </c>
      <c r="H7" t="s">
        <v>4</v>
      </c>
      <c r="I7" t="s">
        <v>5</v>
      </c>
      <c r="J7" t="s">
        <v>6</v>
      </c>
      <c r="K7" t="s">
        <v>7</v>
      </c>
      <c r="M7" t="s">
        <v>25</v>
      </c>
      <c r="N7" t="s">
        <v>26</v>
      </c>
      <c r="O7" t="s">
        <v>27</v>
      </c>
    </row>
    <row r="8" spans="3:16" ht="12.75">
      <c r="C8" t="s">
        <v>2</v>
      </c>
      <c r="D8">
        <v>42</v>
      </c>
      <c r="E8">
        <v>42</v>
      </c>
      <c r="M8">
        <v>120</v>
      </c>
      <c r="N8">
        <v>3</v>
      </c>
      <c r="O8">
        <f>M8*N8</f>
        <v>360</v>
      </c>
      <c r="P8">
        <v>340</v>
      </c>
    </row>
    <row r="9" spans="3:11" ht="12.75">
      <c r="C9" t="s">
        <v>8</v>
      </c>
      <c r="D9">
        <v>42</v>
      </c>
      <c r="E9">
        <v>21</v>
      </c>
      <c r="F9">
        <f>(D9*E8)/(E9*D8)</f>
        <v>2</v>
      </c>
      <c r="H9">
        <f>SQRT(1/D9+1/E8+1/E9+1/D8)</f>
        <v>0.3450327796711771</v>
      </c>
      <c r="I9">
        <f>(LN(F9))/H9</f>
        <v>2.0089313868106324</v>
      </c>
      <c r="J9">
        <f>EXP(LN(F9)+1.96*H9)</f>
        <v>3.9330351425573165</v>
      </c>
      <c r="K9">
        <f>EXP(LN(F9)-1.96*H9)</f>
        <v>1.017026254537645</v>
      </c>
    </row>
    <row r="10" ht="12.75">
      <c r="M10" t="s">
        <v>29</v>
      </c>
    </row>
    <row r="11" spans="2:6" ht="12.75">
      <c r="B11" t="s">
        <v>13</v>
      </c>
      <c r="D11" t="s">
        <v>15</v>
      </c>
      <c r="F11" t="s">
        <v>11</v>
      </c>
    </row>
    <row r="12" spans="4:11" ht="12.75">
      <c r="D12" t="s">
        <v>0</v>
      </c>
      <c r="E12" t="s">
        <v>1</v>
      </c>
      <c r="F12" t="s">
        <v>3</v>
      </c>
      <c r="H12" t="s">
        <v>4</v>
      </c>
      <c r="I12" t="s">
        <v>5</v>
      </c>
      <c r="J12" t="s">
        <v>6</v>
      </c>
      <c r="K12" t="s">
        <v>7</v>
      </c>
    </row>
    <row r="13" spans="3:5" ht="12.75">
      <c r="C13" t="s">
        <v>2</v>
      </c>
      <c r="D13">
        <v>7</v>
      </c>
      <c r="E13">
        <v>7</v>
      </c>
    </row>
    <row r="14" spans="3:11" ht="12.75">
      <c r="C14" t="s">
        <v>8</v>
      </c>
      <c r="D14">
        <v>7</v>
      </c>
      <c r="E14">
        <v>6.3</v>
      </c>
      <c r="F14">
        <f>(D14*E13)/(E14*D13)</f>
        <v>1.1111111111111112</v>
      </c>
      <c r="H14">
        <f>SQRT(1/D14+1/E13+1/E14+1/D13)</f>
        <v>0.7663560447348133</v>
      </c>
      <c r="I14">
        <f>(LN(F14))/H14</f>
        <v>0.1374824618161456</v>
      </c>
      <c r="J14">
        <f>EXP(LN(F14)+1.96*H14)</f>
        <v>4.989912444105569</v>
      </c>
      <c r="K14">
        <f>EXP(LN(F14)-1.96*H14)</f>
        <v>0.24741273821205528</v>
      </c>
    </row>
    <row r="16" spans="2:6" ht="12.75">
      <c r="B16" t="s">
        <v>13</v>
      </c>
      <c r="D16" t="s">
        <v>12</v>
      </c>
      <c r="F16" t="s">
        <v>11</v>
      </c>
    </row>
    <row r="17" spans="4:11" ht="12.75">
      <c r="D17" t="s">
        <v>0</v>
      </c>
      <c r="E17" t="s">
        <v>1</v>
      </c>
      <c r="F17" t="s">
        <v>3</v>
      </c>
      <c r="H17" t="s">
        <v>4</v>
      </c>
      <c r="I17" t="s">
        <v>5</v>
      </c>
      <c r="J17" t="s">
        <v>6</v>
      </c>
      <c r="K17" t="s">
        <v>7</v>
      </c>
    </row>
    <row r="18" spans="3:5" ht="12.75">
      <c r="C18" t="s">
        <v>2</v>
      </c>
      <c r="D18">
        <v>42</v>
      </c>
      <c r="E18">
        <v>42</v>
      </c>
    </row>
    <row r="19" spans="3:11" ht="12.75">
      <c r="C19" t="s">
        <v>8</v>
      </c>
      <c r="D19">
        <v>42</v>
      </c>
      <c r="E19">
        <v>37.8</v>
      </c>
      <c r="F19">
        <f>(D19*E18)/(E19*D18)</f>
        <v>1.1111111111111112</v>
      </c>
      <c r="H19">
        <f>SQRT(1/D19+1/E18+1/E19+1/D18)</f>
        <v>0.31286354514963527</v>
      </c>
      <c r="I19">
        <f>(LN(F19))/H19</f>
        <v>0.33676188003122864</v>
      </c>
      <c r="J19">
        <f>EXP(LN(F19)+1.96*H19)</f>
        <v>2.051503756814882</v>
      </c>
      <c r="K19">
        <f>EXP(LN(F19)-1.96*H19)</f>
        <v>0.601786809862503</v>
      </c>
    </row>
    <row r="21" spans="2:6" ht="12.75">
      <c r="B21" t="s">
        <v>13</v>
      </c>
      <c r="D21" t="s">
        <v>12</v>
      </c>
      <c r="F21" t="s">
        <v>14</v>
      </c>
    </row>
    <row r="22" spans="4:11" ht="12.75">
      <c r="D22" t="s">
        <v>0</v>
      </c>
      <c r="E22" t="s">
        <v>1</v>
      </c>
      <c r="F22" t="s">
        <v>3</v>
      </c>
      <c r="H22" t="s">
        <v>4</v>
      </c>
      <c r="I22" t="s">
        <v>5</v>
      </c>
      <c r="J22" t="s">
        <v>6</v>
      </c>
      <c r="K22" t="s">
        <v>7</v>
      </c>
    </row>
    <row r="23" spans="3:5" ht="12.75">
      <c r="C23" t="s">
        <v>2</v>
      </c>
      <c r="D23">
        <v>84</v>
      </c>
      <c r="E23">
        <v>84</v>
      </c>
    </row>
    <row r="24" spans="3:11" ht="12.75">
      <c r="C24" t="s">
        <v>8</v>
      </c>
      <c r="D24">
        <v>84</v>
      </c>
      <c r="E24">
        <v>75.6</v>
      </c>
      <c r="F24">
        <f>(D24*E23)/(E24*D23)</f>
        <v>1.1111111111111112</v>
      </c>
      <c r="H24">
        <f>SQRT(1/D24+1/E23+1/E24+1/D23)</f>
        <v>0.2212279343613707</v>
      </c>
      <c r="I24">
        <f>(LN(F24))/H24</f>
        <v>0.47625321803042464</v>
      </c>
      <c r="J24">
        <f>EXP(LN(F24)+1.96*H24)</f>
        <v>1.7142356000583894</v>
      </c>
      <c r="K24">
        <f>EXP(LN(F24)-1.96*H24)</f>
        <v>0.7201856624565006</v>
      </c>
    </row>
    <row r="26" spans="2:6" ht="12.75">
      <c r="B26" t="s">
        <v>13</v>
      </c>
      <c r="D26" t="s">
        <v>12</v>
      </c>
      <c r="F26" t="s">
        <v>16</v>
      </c>
    </row>
    <row r="27" spans="4:11" ht="12.75">
      <c r="D27" t="s">
        <v>0</v>
      </c>
      <c r="E27" t="s">
        <v>1</v>
      </c>
      <c r="F27" t="s">
        <v>3</v>
      </c>
      <c r="H27" t="s">
        <v>4</v>
      </c>
      <c r="I27" t="s">
        <v>5</v>
      </c>
      <c r="J27" t="s">
        <v>6</v>
      </c>
      <c r="K27" t="s">
        <v>7</v>
      </c>
    </row>
    <row r="28" spans="3:5" ht="12.75">
      <c r="C28" t="s">
        <v>2</v>
      </c>
      <c r="D28">
        <v>168</v>
      </c>
      <c r="E28">
        <v>168</v>
      </c>
    </row>
    <row r="29" spans="3:11" ht="12.75">
      <c r="C29" t="s">
        <v>8</v>
      </c>
      <c r="D29">
        <v>168</v>
      </c>
      <c r="E29">
        <v>151.2</v>
      </c>
      <c r="F29">
        <f>(D29*E28)/(E29*D28)</f>
        <v>1.1111111111111112</v>
      </c>
      <c r="H29">
        <f>SQRT(1/D29+1/E28+1/E29+1/D28)</f>
        <v>0.15643177257481763</v>
      </c>
      <c r="I29">
        <f>(LN(F29))/H29</f>
        <v>0.6735237600624573</v>
      </c>
      <c r="J29">
        <f>EXP(LN(F29)+1.96*H29)</f>
        <v>1.509784295415475</v>
      </c>
      <c r="K29">
        <f>EXP(LN(F29)-1.96*H29)</f>
        <v>0.817711447246727</v>
      </c>
    </row>
    <row r="31" spans="2:6" ht="12.75">
      <c r="B31" t="s">
        <v>13</v>
      </c>
      <c r="D31" t="s">
        <v>17</v>
      </c>
      <c r="F31" t="s">
        <v>18</v>
      </c>
    </row>
    <row r="32" spans="4:11" ht="12.75">
      <c r="D32" t="s">
        <v>0</v>
      </c>
      <c r="E32" t="s">
        <v>1</v>
      </c>
      <c r="F32" t="s">
        <v>3</v>
      </c>
      <c r="H32" t="s">
        <v>4</v>
      </c>
      <c r="I32" t="s">
        <v>5</v>
      </c>
      <c r="J32" t="s">
        <v>6</v>
      </c>
      <c r="K32" t="s">
        <v>7</v>
      </c>
    </row>
    <row r="33" spans="3:5" ht="12.75">
      <c r="C33" t="s">
        <v>2</v>
      </c>
      <c r="D33">
        <v>252</v>
      </c>
      <c r="E33">
        <v>252</v>
      </c>
    </row>
    <row r="34" spans="3:11" ht="12.75">
      <c r="C34" t="s">
        <v>8</v>
      </c>
      <c r="D34">
        <v>252</v>
      </c>
      <c r="E34">
        <v>226.8</v>
      </c>
      <c r="F34">
        <f>(D34*E33)/(E34*D33)</f>
        <v>1.111111111111111</v>
      </c>
      <c r="H34">
        <f>SQRT(1/D34+1/E33+1/E34+1/D33)</f>
        <v>0.12772600745580223</v>
      </c>
      <c r="I34">
        <f>(LN(F34))/H34</f>
        <v>0.824894770896872</v>
      </c>
      <c r="J34">
        <f>EXP(LN(F34)+1.96*H34)</f>
        <v>1.427184311486886</v>
      </c>
      <c r="K34">
        <f>EXP(LN(F34)-1.96*H34)</f>
        <v>0.8650374666383176</v>
      </c>
    </row>
    <row r="36" spans="2:6" ht="12.75">
      <c r="B36" t="s">
        <v>13</v>
      </c>
      <c r="D36" t="s">
        <v>17</v>
      </c>
      <c r="F36" t="s">
        <v>16</v>
      </c>
    </row>
    <row r="37" spans="4:11" ht="12.75">
      <c r="D37" t="s">
        <v>0</v>
      </c>
      <c r="E37" t="s">
        <v>1</v>
      </c>
      <c r="F37" t="s">
        <v>3</v>
      </c>
      <c r="H37" t="s">
        <v>4</v>
      </c>
      <c r="I37" t="s">
        <v>5</v>
      </c>
      <c r="J37" t="s">
        <v>6</v>
      </c>
      <c r="K37" t="s">
        <v>7</v>
      </c>
    </row>
    <row r="38" spans="3:5" ht="12.75">
      <c r="C38" t="s">
        <v>2</v>
      </c>
      <c r="D38">
        <v>336</v>
      </c>
      <c r="E38">
        <v>336</v>
      </c>
    </row>
    <row r="39" spans="3:11" ht="12.75">
      <c r="C39" t="s">
        <v>8</v>
      </c>
      <c r="D39">
        <v>336</v>
      </c>
      <c r="E39">
        <v>302.4</v>
      </c>
      <c r="F39">
        <f>(D39*E38)/(E39*D38)</f>
        <v>1.1111111111111112</v>
      </c>
      <c r="H39">
        <f>SQRT(1/D39+1/E38+1/E39+1/D38)</f>
        <v>0.11061396718068535</v>
      </c>
      <c r="I39">
        <f>(LN(F39))/H39</f>
        <v>0.9525064360608493</v>
      </c>
      <c r="J39">
        <f>EXP(LN(F39)+1.96*H39)</f>
        <v>1.3801109456442622</v>
      </c>
      <c r="K39">
        <f>EXP(LN(F39)-1.96*H39)</f>
        <v>0.8945425040870524</v>
      </c>
    </row>
    <row r="41" spans="2:6" ht="12.75">
      <c r="B41" t="s">
        <v>13</v>
      </c>
      <c r="D41" t="s">
        <v>17</v>
      </c>
      <c r="F41" t="s">
        <v>21</v>
      </c>
    </row>
    <row r="42" spans="4:11" ht="12.75">
      <c r="D42" t="s">
        <v>0</v>
      </c>
      <c r="E42" t="s">
        <v>1</v>
      </c>
      <c r="F42" t="s">
        <v>3</v>
      </c>
      <c r="H42" t="s">
        <v>4</v>
      </c>
      <c r="I42" t="s">
        <v>5</v>
      </c>
      <c r="J42" t="s">
        <v>6</v>
      </c>
      <c r="K42" t="s">
        <v>7</v>
      </c>
    </row>
    <row r="43" spans="3:5" ht="12.75">
      <c r="C43" t="s">
        <v>2</v>
      </c>
      <c r="D43">
        <v>672</v>
      </c>
      <c r="E43">
        <v>672</v>
      </c>
    </row>
    <row r="44" spans="3:11" ht="12.75">
      <c r="C44" t="s">
        <v>8</v>
      </c>
      <c r="D44">
        <v>672</v>
      </c>
      <c r="E44">
        <v>604.8</v>
      </c>
      <c r="F44">
        <f>(D44*E43)/(E44*D43)</f>
        <v>1.1111111111111112</v>
      </c>
      <c r="H44">
        <f>SQRT(1/D44+1/E43+1/E44+1/D43)</f>
        <v>0.07821588628740882</v>
      </c>
      <c r="I44">
        <f>(LN(F44))/H44</f>
        <v>1.3470475201249146</v>
      </c>
      <c r="J44">
        <f>EXP(LN(F44)+1.96*H44)</f>
        <v>1.2951980952800983</v>
      </c>
      <c r="K44">
        <f>EXP(LN(F44)-1.96*H44)</f>
        <v>0.9531884780664239</v>
      </c>
    </row>
    <row r="46" spans="2:6" ht="12.75">
      <c r="B46" t="s">
        <v>13</v>
      </c>
      <c r="D46" t="s">
        <v>17</v>
      </c>
      <c r="F46" t="s">
        <v>22</v>
      </c>
    </row>
    <row r="47" spans="4:11" ht="12.75">
      <c r="D47" t="s">
        <v>0</v>
      </c>
      <c r="E47" t="s">
        <v>1</v>
      </c>
      <c r="F47" t="s">
        <v>3</v>
      </c>
      <c r="H47" t="s">
        <v>4</v>
      </c>
      <c r="I47" t="s">
        <v>5</v>
      </c>
      <c r="J47" t="s">
        <v>6</v>
      </c>
      <c r="K47" t="s">
        <v>7</v>
      </c>
    </row>
    <row r="48" spans="3:5" ht="12.75">
      <c r="C48" t="s">
        <v>2</v>
      </c>
      <c r="D48">
        <v>840</v>
      </c>
      <c r="E48">
        <v>840</v>
      </c>
    </row>
    <row r="49" spans="3:11" ht="12.75">
      <c r="C49" t="s">
        <v>8</v>
      </c>
      <c r="D49">
        <v>840</v>
      </c>
      <c r="E49">
        <v>756</v>
      </c>
      <c r="F49">
        <f>(D49*E48)/(E49*D48)</f>
        <v>1.1111111111111112</v>
      </c>
      <c r="H49">
        <f>SQRT(1/D49+1/E48+1/E49+1/D48)</f>
        <v>0.06995841546361592</v>
      </c>
      <c r="I49">
        <f>(LN(F49))/H49</f>
        <v>1.506044911960912</v>
      </c>
      <c r="J49">
        <f>EXP(LN(F49)+1.96*H49)</f>
        <v>1.274404499089565</v>
      </c>
      <c r="K49">
        <f>EXP(LN(F49)-1.96*H49)</f>
        <v>0.9687410097159447</v>
      </c>
    </row>
    <row r="51" spans="2:6" ht="12.75">
      <c r="B51" t="s">
        <v>13</v>
      </c>
      <c r="D51" t="s">
        <v>17</v>
      </c>
      <c r="F51" t="s">
        <v>33</v>
      </c>
    </row>
    <row r="52" spans="4:11" ht="12.75">
      <c r="D52" t="s">
        <v>0</v>
      </c>
      <c r="E52" t="s">
        <v>1</v>
      </c>
      <c r="F52" t="s">
        <v>3</v>
      </c>
      <c r="H52" t="s">
        <v>4</v>
      </c>
      <c r="I52" t="s">
        <v>5</v>
      </c>
      <c r="J52" t="s">
        <v>6</v>
      </c>
      <c r="K52" t="s">
        <v>7</v>
      </c>
    </row>
    <row r="53" spans="3:5" ht="12.75">
      <c r="C53" t="s">
        <v>2</v>
      </c>
      <c r="D53">
        <v>1260</v>
      </c>
      <c r="E53">
        <v>1260</v>
      </c>
    </row>
    <row r="54" spans="3:11" ht="12.75">
      <c r="C54" t="s">
        <v>8</v>
      </c>
      <c r="D54">
        <v>1260</v>
      </c>
      <c r="E54">
        <v>1134</v>
      </c>
      <c r="F54">
        <f>(D54*E53)/(E54*D53)</f>
        <v>1.1111111111111112</v>
      </c>
      <c r="H54">
        <f>SQRT(1/D54+1/E53+1/E54+1/D53)</f>
        <v>0.05712080703316375</v>
      </c>
      <c r="I54">
        <f>(LN(F54))/H54</f>
        <v>1.8445207820095244</v>
      </c>
      <c r="J54">
        <f>EXP(LN(F54)+1.96*H54)</f>
        <v>1.2427383572892519</v>
      </c>
      <c r="K54">
        <f>EXP(LN(F54)-1.96*H54)</f>
        <v>0.9934254414802921</v>
      </c>
    </row>
    <row r="56" spans="2:6" ht="12.75">
      <c r="B56" t="s">
        <v>13</v>
      </c>
      <c r="D56" t="s">
        <v>17</v>
      </c>
      <c r="F56" t="s">
        <v>23</v>
      </c>
    </row>
    <row r="57" spans="4:11" ht="12.75">
      <c r="D57" t="s">
        <v>0</v>
      </c>
      <c r="E57" t="s">
        <v>1</v>
      </c>
      <c r="F57" t="s">
        <v>3</v>
      </c>
      <c r="H57" t="s">
        <v>4</v>
      </c>
      <c r="I57" t="s">
        <v>5</v>
      </c>
      <c r="J57" t="s">
        <v>6</v>
      </c>
      <c r="K57" t="s">
        <v>7</v>
      </c>
    </row>
    <row r="58" spans="3:5" ht="12.75">
      <c r="C58" t="s">
        <v>2</v>
      </c>
      <c r="D58">
        <v>1680</v>
      </c>
      <c r="E58">
        <v>1680</v>
      </c>
    </row>
    <row r="59" spans="3:11" ht="12.75">
      <c r="C59" t="s">
        <v>8</v>
      </c>
      <c r="D59">
        <v>1680</v>
      </c>
      <c r="E59">
        <v>1512</v>
      </c>
      <c r="F59">
        <f>(D59*E58)/(E59*D58)</f>
        <v>1.1111111111111112</v>
      </c>
      <c r="H59">
        <f>SQRT(1/D59+1/E58+1/E59+1/D58)</f>
        <v>0.04946806997538864</v>
      </c>
      <c r="I59">
        <f>(LN(F59))/H59</f>
        <v>2.129869140038116</v>
      </c>
      <c r="J59">
        <f>EXP(LN(F59)+1.96*H59)</f>
        <v>1.2242371714076978</v>
      </c>
      <c r="K59">
        <f>EXP(LN(F59)-1.96*H59)</f>
        <v>1.0084385036397738</v>
      </c>
    </row>
    <row r="61" spans="2:6" ht="12.75">
      <c r="B61" t="s">
        <v>30</v>
      </c>
      <c r="D61" t="s">
        <v>17</v>
      </c>
      <c r="F61" t="s">
        <v>16</v>
      </c>
    </row>
    <row r="62" spans="4:11" ht="12.75">
      <c r="D62" t="s">
        <v>0</v>
      </c>
      <c r="E62" t="s">
        <v>1</v>
      </c>
      <c r="F62" t="s">
        <v>3</v>
      </c>
      <c r="H62" t="s">
        <v>4</v>
      </c>
      <c r="I62" t="s">
        <v>5</v>
      </c>
      <c r="J62" t="s">
        <v>6</v>
      </c>
      <c r="K62" t="s">
        <v>7</v>
      </c>
    </row>
    <row r="63" spans="3:5" ht="12.75">
      <c r="C63" t="s">
        <v>2</v>
      </c>
      <c r="D63">
        <v>336</v>
      </c>
      <c r="E63">
        <v>336</v>
      </c>
    </row>
    <row r="64" spans="3:11" ht="12.75">
      <c r="C64" t="s">
        <v>8</v>
      </c>
      <c r="D64">
        <v>336</v>
      </c>
      <c r="E64">
        <v>285.6</v>
      </c>
      <c r="F64">
        <f>(D64*E63)/(E64*D63)</f>
        <v>1.1764705882352942</v>
      </c>
      <c r="H64">
        <f>SQRT(1/D64+1/E63+1/E64+1/D63)</f>
        <v>0.11148978423512855</v>
      </c>
      <c r="I64">
        <f>(LN(F64))/H64</f>
        <v>1.457702430879474</v>
      </c>
      <c r="J64">
        <f>EXP(LN(F64)+1.96*H64)</f>
        <v>1.463804555958172</v>
      </c>
      <c r="K64">
        <f>EXP(LN(F64)-1.96*H64)</f>
        <v>0.945538145341207</v>
      </c>
    </row>
    <row r="66" spans="2:6" ht="12.75">
      <c r="B66" t="s">
        <v>30</v>
      </c>
      <c r="D66" t="s">
        <v>17</v>
      </c>
      <c r="F66" t="s">
        <v>21</v>
      </c>
    </row>
    <row r="67" spans="4:11" ht="12.75">
      <c r="D67" t="s">
        <v>0</v>
      </c>
      <c r="E67" t="s">
        <v>1</v>
      </c>
      <c r="F67" t="s">
        <v>3</v>
      </c>
      <c r="H67" t="s">
        <v>4</v>
      </c>
      <c r="I67" t="s">
        <v>5</v>
      </c>
      <c r="J67" t="s">
        <v>6</v>
      </c>
      <c r="K67" t="s">
        <v>7</v>
      </c>
    </row>
    <row r="68" spans="3:5" ht="12.75">
      <c r="C68" t="s">
        <v>2</v>
      </c>
      <c r="D68">
        <v>672</v>
      </c>
      <c r="E68">
        <v>672</v>
      </c>
    </row>
    <row r="69" spans="3:11" ht="12.75">
      <c r="C69" t="s">
        <v>8</v>
      </c>
      <c r="D69">
        <v>672</v>
      </c>
      <c r="E69">
        <v>571.2</v>
      </c>
      <c r="F69">
        <f>(D69*E68)/(E69*D68)</f>
        <v>1.1764705882352942</v>
      </c>
      <c r="H69">
        <f>SQRT(1/D69+1/E68+1/E69+1/D68)</f>
        <v>0.07883518246568444</v>
      </c>
      <c r="I69">
        <f>(LN(F69))/H69</f>
        <v>2.061502547653981</v>
      </c>
      <c r="J69">
        <f>EXP(LN(F69)+1.96*H69)</f>
        <v>1.373051845932103</v>
      </c>
      <c r="K69">
        <f>EXP(LN(F69)-1.96*H69)</f>
        <v>1.0080340732094553</v>
      </c>
    </row>
    <row r="71" spans="2:6" ht="12.75">
      <c r="B71" t="s">
        <v>32</v>
      </c>
      <c r="D71" t="s">
        <v>17</v>
      </c>
      <c r="F71" t="s">
        <v>16</v>
      </c>
    </row>
    <row r="72" spans="4:11" ht="12.75">
      <c r="D72" t="s">
        <v>0</v>
      </c>
      <c r="E72" t="s">
        <v>1</v>
      </c>
      <c r="F72" t="s">
        <v>3</v>
      </c>
      <c r="H72" t="s">
        <v>4</v>
      </c>
      <c r="I72" t="s">
        <v>5</v>
      </c>
      <c r="J72" t="s">
        <v>6</v>
      </c>
      <c r="K72" t="s">
        <v>7</v>
      </c>
    </row>
    <row r="73" spans="3:5" ht="12.75">
      <c r="C73" t="s">
        <v>2</v>
      </c>
      <c r="D73">
        <v>336</v>
      </c>
      <c r="E73">
        <v>336</v>
      </c>
    </row>
    <row r="74" spans="3:11" ht="12.75">
      <c r="C74" t="s">
        <v>8</v>
      </c>
      <c r="D74">
        <v>336</v>
      </c>
      <c r="E74">
        <v>268.8</v>
      </c>
      <c r="F74">
        <f>(D74*E73)/(E74*D73)</f>
        <v>1.25</v>
      </c>
      <c r="H74">
        <f>SQRT(1/D74+1/E73+1/E74+1/D73)</f>
        <v>0.11246692635530467</v>
      </c>
      <c r="I74">
        <f>(LN(F74))/H74</f>
        <v>1.9840815299713654</v>
      </c>
      <c r="J74">
        <f>EXP(LN(F74)+1.96*H74)</f>
        <v>1.5582738885666498</v>
      </c>
      <c r="K74">
        <f>EXP(LN(F74)-1.96*H74)</f>
        <v>1.0027120466205317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6">
      <selection activeCell="A63" sqref="A63"/>
    </sheetView>
  </sheetViews>
  <sheetFormatPr defaultColWidth="9.140625" defaultRowHeight="12.75"/>
  <sheetData>
    <row r="1" ht="12.75">
      <c r="A1" t="s">
        <v>34</v>
      </c>
    </row>
    <row r="3" spans="2:21" ht="12.75">
      <c r="B3" t="s">
        <v>32</v>
      </c>
      <c r="D3" t="s">
        <v>17</v>
      </c>
      <c r="F3" t="s">
        <v>16</v>
      </c>
      <c r="M3" t="s">
        <v>38</v>
      </c>
      <c r="N3" t="s">
        <v>28</v>
      </c>
      <c r="O3" t="s">
        <v>39</v>
      </c>
      <c r="P3" t="s">
        <v>40</v>
      </c>
      <c r="Q3" t="s">
        <v>41</v>
      </c>
      <c r="R3" t="s">
        <v>26</v>
      </c>
      <c r="S3" t="s">
        <v>42</v>
      </c>
      <c r="U3" t="s">
        <v>43</v>
      </c>
    </row>
    <row r="4" spans="4:11" ht="12.75">
      <c r="D4" t="s">
        <v>0</v>
      </c>
      <c r="E4" t="s">
        <v>1</v>
      </c>
      <c r="F4" t="s">
        <v>3</v>
      </c>
      <c r="H4" t="s">
        <v>4</v>
      </c>
      <c r="I4" t="s">
        <v>5</v>
      </c>
      <c r="J4" t="s">
        <v>6</v>
      </c>
      <c r="K4" t="s">
        <v>7</v>
      </c>
    </row>
    <row r="5" spans="3:21" ht="12.75">
      <c r="C5" t="s">
        <v>2</v>
      </c>
      <c r="D5">
        <v>336</v>
      </c>
      <c r="E5">
        <v>336</v>
      </c>
      <c r="M5">
        <f>E5-E6</f>
        <v>67.19999999999999</v>
      </c>
      <c r="N5">
        <v>340</v>
      </c>
      <c r="O5">
        <f>M5*N5</f>
        <v>22847.999999999996</v>
      </c>
      <c r="P5">
        <v>120</v>
      </c>
      <c r="Q5">
        <v>4</v>
      </c>
      <c r="R5">
        <v>3</v>
      </c>
      <c r="S5">
        <f>P5*Q5*R5</f>
        <v>1440</v>
      </c>
      <c r="U5">
        <f>O5-S5</f>
        <v>21407.999999999996</v>
      </c>
    </row>
    <row r="6" spans="3:21" ht="12.75">
      <c r="C6" t="s">
        <v>8</v>
      </c>
      <c r="D6">
        <v>336</v>
      </c>
      <c r="E6">
        <v>268.8</v>
      </c>
      <c r="F6">
        <f>(D6*E5)/(E6*D5)</f>
        <v>1.25</v>
      </c>
      <c r="H6">
        <f>SQRT(1/D6+1/E5+1/E6+1/D5)</f>
        <v>0.11246692635530467</v>
      </c>
      <c r="I6">
        <f>(LN(F6))/H6</f>
        <v>1.9840815299713654</v>
      </c>
      <c r="J6">
        <f>EXP(LN(F6)+1.96*H6)</f>
        <v>1.5582738885666498</v>
      </c>
      <c r="K6">
        <f>EXP(LN(F6)-1.96*H6)</f>
        <v>1.0027120466205317</v>
      </c>
      <c r="M6">
        <f>E5-E6</f>
        <v>67.19999999999999</v>
      </c>
      <c r="N6">
        <v>340</v>
      </c>
      <c r="O6">
        <f>M6*N6</f>
        <v>22847.999999999996</v>
      </c>
      <c r="P6">
        <v>120</v>
      </c>
      <c r="Q6">
        <v>4</v>
      </c>
      <c r="R6">
        <v>47</v>
      </c>
      <c r="S6">
        <f>P6*Q6*R6</f>
        <v>22560</v>
      </c>
      <c r="U6">
        <f>O6-S6</f>
        <v>287.99999999999636</v>
      </c>
    </row>
    <row r="8" spans="2:6" ht="12.75">
      <c r="B8" t="s">
        <v>32</v>
      </c>
      <c r="D8" t="s">
        <v>17</v>
      </c>
      <c r="F8" t="s">
        <v>35</v>
      </c>
    </row>
    <row r="9" spans="4:11" ht="12.75">
      <c r="D9" t="s">
        <v>0</v>
      </c>
      <c r="E9" t="s">
        <v>1</v>
      </c>
      <c r="F9" t="s">
        <v>3</v>
      </c>
      <c r="H9" t="s">
        <v>4</v>
      </c>
      <c r="I9" t="s">
        <v>5</v>
      </c>
      <c r="J9" t="s">
        <v>6</v>
      </c>
      <c r="K9" t="s">
        <v>7</v>
      </c>
    </row>
    <row r="10" spans="3:21" ht="12.75">
      <c r="C10" t="s">
        <v>2</v>
      </c>
      <c r="D10">
        <v>504</v>
      </c>
      <c r="E10">
        <v>504</v>
      </c>
      <c r="M10">
        <f>E10-E11</f>
        <v>100.80000000000001</v>
      </c>
      <c r="N10">
        <v>340</v>
      </c>
      <c r="O10">
        <f>M10*N10</f>
        <v>34272.00000000001</v>
      </c>
      <c r="P10">
        <v>120</v>
      </c>
      <c r="Q10">
        <v>6</v>
      </c>
      <c r="R10">
        <v>3</v>
      </c>
      <c r="S10">
        <f>P10*Q10*R10</f>
        <v>2160</v>
      </c>
      <c r="U10">
        <f>O10-S10</f>
        <v>32112.000000000007</v>
      </c>
    </row>
    <row r="11" spans="3:21" ht="12.75">
      <c r="C11" t="s">
        <v>8</v>
      </c>
      <c r="D11">
        <v>504</v>
      </c>
      <c r="E11">
        <v>403.2</v>
      </c>
      <c r="F11">
        <f>(D11*E10)/(E11*D10)</f>
        <v>1.25</v>
      </c>
      <c r="H11">
        <f>SQRT(1/D11+1/E10+1/E11+1/D10)</f>
        <v>0.09182886083655661</v>
      </c>
      <c r="I11">
        <f>(LN(F11))/H11</f>
        <v>2.429993678255207</v>
      </c>
      <c r="J11">
        <f>EXP(LN(F11)+1.96*H11)</f>
        <v>1.4964986086196617</v>
      </c>
      <c r="K11">
        <f>EXP(LN(F11)-1.96*H11)</f>
        <v>1.0441038775446752</v>
      </c>
      <c r="M11">
        <f>E10-E11</f>
        <v>100.80000000000001</v>
      </c>
      <c r="N11">
        <v>340</v>
      </c>
      <c r="O11">
        <f>M11*N11</f>
        <v>34272.00000000001</v>
      </c>
      <c r="P11">
        <v>120</v>
      </c>
      <c r="Q11">
        <v>6</v>
      </c>
      <c r="R11">
        <v>47</v>
      </c>
      <c r="S11">
        <f>P11*Q11*R11</f>
        <v>33840</v>
      </c>
      <c r="U11">
        <f>O11-S11</f>
        <v>432.0000000000073</v>
      </c>
    </row>
    <row r="13" ht="12.75">
      <c r="A13" t="s">
        <v>44</v>
      </c>
    </row>
    <row r="15" spans="2:6" ht="12.75">
      <c r="B15" t="s">
        <v>32</v>
      </c>
      <c r="D15" t="s">
        <v>17</v>
      </c>
      <c r="F15" t="s">
        <v>35</v>
      </c>
    </row>
    <row r="16" spans="4:11" ht="12.75">
      <c r="D16" t="s">
        <v>0</v>
      </c>
      <c r="E16" t="s">
        <v>1</v>
      </c>
      <c r="F16" t="s">
        <v>3</v>
      </c>
      <c r="H16" t="s">
        <v>4</v>
      </c>
      <c r="I16" t="s">
        <v>5</v>
      </c>
      <c r="J16" t="s">
        <v>6</v>
      </c>
      <c r="K16" t="s">
        <v>7</v>
      </c>
    </row>
    <row r="17" spans="3:21" ht="12.75">
      <c r="C17" t="s">
        <v>2</v>
      </c>
      <c r="D17">
        <v>360</v>
      </c>
      <c r="E17">
        <v>360</v>
      </c>
      <c r="M17">
        <f>E17-E18</f>
        <v>72</v>
      </c>
      <c r="N17">
        <v>340</v>
      </c>
      <c r="O17">
        <f>M17*N17</f>
        <v>24480</v>
      </c>
      <c r="P17">
        <v>120</v>
      </c>
      <c r="Q17">
        <v>6</v>
      </c>
      <c r="R17">
        <v>3</v>
      </c>
      <c r="S17">
        <f>P17*Q17*R17</f>
        <v>2160</v>
      </c>
      <c r="U17">
        <f>O17-S17</f>
        <v>22320</v>
      </c>
    </row>
    <row r="18" spans="3:21" ht="12.75">
      <c r="C18" t="s">
        <v>8</v>
      </c>
      <c r="D18">
        <v>360</v>
      </c>
      <c r="E18">
        <v>288</v>
      </c>
      <c r="F18">
        <f>(D18*E17)/(E18*D17)</f>
        <v>1.25</v>
      </c>
      <c r="H18">
        <f>SQRT(1/D18+1/E17+1/E18+1/D17)</f>
        <v>0.10865337342004415</v>
      </c>
      <c r="I18">
        <f>(LN(F18))/H18</f>
        <v>2.0537194961407863</v>
      </c>
      <c r="J18">
        <f>EXP(LN(F18)+1.96*H18)</f>
        <v>1.5466698924714077</v>
      </c>
      <c r="K18">
        <f>EXP(LN(F18)-1.96*H18)</f>
        <v>1.0102349619693558</v>
      </c>
      <c r="M18">
        <f>E17-E18</f>
        <v>72</v>
      </c>
      <c r="N18">
        <v>340</v>
      </c>
      <c r="O18">
        <f>M18*N18</f>
        <v>24480</v>
      </c>
      <c r="P18">
        <v>120</v>
      </c>
      <c r="Q18">
        <v>6</v>
      </c>
      <c r="R18">
        <v>34</v>
      </c>
      <c r="S18">
        <f>P18*Q18*R18</f>
        <v>24480</v>
      </c>
      <c r="U18">
        <f>O18-S18</f>
        <v>0</v>
      </c>
    </row>
    <row r="20" ht="12.75">
      <c r="A20" t="s">
        <v>36</v>
      </c>
    </row>
    <row r="22" spans="2:6" ht="12.75">
      <c r="B22" t="s">
        <v>32</v>
      </c>
      <c r="D22" t="s">
        <v>45</v>
      </c>
      <c r="F22" t="s">
        <v>35</v>
      </c>
    </row>
    <row r="23" spans="4:11" ht="12.75">
      <c r="D23" t="s">
        <v>0</v>
      </c>
      <c r="E23" t="s">
        <v>1</v>
      </c>
      <c r="F23" t="s">
        <v>3</v>
      </c>
      <c r="H23" t="s">
        <v>4</v>
      </c>
      <c r="I23" t="s">
        <v>5</v>
      </c>
      <c r="J23" t="s">
        <v>6</v>
      </c>
      <c r="K23" t="s">
        <v>7</v>
      </c>
    </row>
    <row r="24" spans="3:21" ht="12.75">
      <c r="C24" t="s">
        <v>2</v>
      </c>
      <c r="D24">
        <v>378</v>
      </c>
      <c r="E24">
        <v>378</v>
      </c>
      <c r="M24">
        <f>E24-E25</f>
        <v>75.60000000000002</v>
      </c>
      <c r="N24">
        <v>340</v>
      </c>
      <c r="O24">
        <f>M24*N24</f>
        <v>25704.000000000007</v>
      </c>
      <c r="P24">
        <v>120</v>
      </c>
      <c r="Q24">
        <v>6</v>
      </c>
      <c r="R24">
        <v>3</v>
      </c>
      <c r="S24">
        <f>P24*Q24*R24</f>
        <v>2160</v>
      </c>
      <c r="U24">
        <f>O24-S24</f>
        <v>23544.000000000007</v>
      </c>
    </row>
    <row r="25" spans="3:21" ht="12.75">
      <c r="C25" t="s">
        <v>8</v>
      </c>
      <c r="D25">
        <v>378</v>
      </c>
      <c r="E25">
        <v>302.4</v>
      </c>
      <c r="F25">
        <f>(D25*E24)/(E25*D24)</f>
        <v>1.25</v>
      </c>
      <c r="H25">
        <f>SQRT(1/D25+1/E24+1/E25+1/D24)</f>
        <v>0.1060348350467253</v>
      </c>
      <c r="I25">
        <f>(LN(F25))/H25</f>
        <v>2.104436256404599</v>
      </c>
      <c r="J25">
        <f>EXP(LN(F25)+1.96*H25)</f>
        <v>1.538752199628179</v>
      </c>
      <c r="K25">
        <f>EXP(LN(F25)-1.96*H25)</f>
        <v>1.0154331544595416</v>
      </c>
      <c r="M25">
        <f>E24-E25</f>
        <v>75.60000000000002</v>
      </c>
      <c r="N25">
        <v>340</v>
      </c>
      <c r="O25">
        <f>M25*N25</f>
        <v>25704.000000000007</v>
      </c>
      <c r="P25">
        <v>120</v>
      </c>
      <c r="Q25">
        <v>6</v>
      </c>
      <c r="R25">
        <v>35</v>
      </c>
      <c r="S25">
        <f>P25*Q25*R25</f>
        <v>25200</v>
      </c>
      <c r="U25">
        <f>O25-S25</f>
        <v>504.0000000000073</v>
      </c>
    </row>
    <row r="27" ht="12.75">
      <c r="A27" t="s">
        <v>37</v>
      </c>
    </row>
    <row r="29" spans="2:6" ht="12.75">
      <c r="B29" t="s">
        <v>13</v>
      </c>
      <c r="D29" t="s">
        <v>17</v>
      </c>
      <c r="F29" t="s">
        <v>35</v>
      </c>
    </row>
    <row r="30" spans="4:11" ht="12.75">
      <c r="D30" t="s">
        <v>0</v>
      </c>
      <c r="E30" t="s">
        <v>1</v>
      </c>
      <c r="F30" t="s">
        <v>3</v>
      </c>
      <c r="H30" t="s">
        <v>4</v>
      </c>
      <c r="I30" t="s">
        <v>5</v>
      </c>
      <c r="J30" t="s">
        <v>6</v>
      </c>
      <c r="K30" t="s">
        <v>7</v>
      </c>
    </row>
    <row r="31" spans="3:21" ht="12.75">
      <c r="C31" t="s">
        <v>2</v>
      </c>
      <c r="D31">
        <v>504</v>
      </c>
      <c r="E31">
        <v>504</v>
      </c>
      <c r="M31">
        <f>E31-E32</f>
        <v>50.39999999999998</v>
      </c>
      <c r="N31">
        <v>340</v>
      </c>
      <c r="O31">
        <f>M31*N31</f>
        <v>17135.999999999993</v>
      </c>
      <c r="P31">
        <v>120</v>
      </c>
      <c r="Q31">
        <v>6</v>
      </c>
      <c r="R31">
        <v>3</v>
      </c>
      <c r="S31">
        <f>P31*Q31*R31</f>
        <v>2160</v>
      </c>
      <c r="U31">
        <f>O31-S31</f>
        <v>14975.999999999993</v>
      </c>
    </row>
    <row r="32" spans="3:21" ht="12.75">
      <c r="C32" t="s">
        <v>8</v>
      </c>
      <c r="D32">
        <v>504</v>
      </c>
      <c r="E32">
        <v>453.6</v>
      </c>
      <c r="F32">
        <f>(D32*E31)/(E32*D31)</f>
        <v>1.111111111111111</v>
      </c>
      <c r="H32">
        <f>SQRT(1/D32+1/E31+1/E32+1/D31)</f>
        <v>0.09031592600588129</v>
      </c>
      <c r="I32">
        <f>(LN(F32))/H32</f>
        <v>1.1665773725330033</v>
      </c>
      <c r="J32">
        <f>EXP(LN(F32)+1.96*H32)</f>
        <v>1.32628225437218</v>
      </c>
      <c r="K32">
        <f>EXP(LN(F32)-1.96*H32)</f>
        <v>0.9308485408477194</v>
      </c>
      <c r="M32">
        <f>E31-E32</f>
        <v>50.39999999999998</v>
      </c>
      <c r="N32">
        <v>340</v>
      </c>
      <c r="O32">
        <f>M32*N32</f>
        <v>17135.999999999993</v>
      </c>
      <c r="P32">
        <v>120</v>
      </c>
      <c r="Q32">
        <v>6</v>
      </c>
      <c r="R32">
        <v>23</v>
      </c>
      <c r="S32">
        <f>P32*Q32*R32</f>
        <v>16560</v>
      </c>
      <c r="U32">
        <f>O32-S32</f>
        <v>575.9999999999927</v>
      </c>
    </row>
    <row r="34" spans="2:6" ht="12.75">
      <c r="B34" t="s">
        <v>13</v>
      </c>
      <c r="D34" t="s">
        <v>17</v>
      </c>
      <c r="F34" t="s">
        <v>33</v>
      </c>
    </row>
    <row r="35" spans="4:11" ht="12.75">
      <c r="D35" t="s">
        <v>0</v>
      </c>
      <c r="E35" t="s">
        <v>1</v>
      </c>
      <c r="F35" t="s">
        <v>3</v>
      </c>
      <c r="H35" t="s">
        <v>4</v>
      </c>
      <c r="I35" t="s">
        <v>5</v>
      </c>
      <c r="J35" t="s">
        <v>6</v>
      </c>
      <c r="K35" t="s">
        <v>7</v>
      </c>
    </row>
    <row r="36" spans="3:21" ht="12.75">
      <c r="C36" t="s">
        <v>2</v>
      </c>
      <c r="D36">
        <v>1260</v>
      </c>
      <c r="E36">
        <v>1260</v>
      </c>
      <c r="M36">
        <f>E36-E37</f>
        <v>126</v>
      </c>
      <c r="N36">
        <v>340</v>
      </c>
      <c r="O36">
        <f>M36*N36</f>
        <v>42840</v>
      </c>
      <c r="P36">
        <v>120</v>
      </c>
      <c r="Q36">
        <v>6</v>
      </c>
      <c r="R36">
        <v>3</v>
      </c>
      <c r="S36">
        <f>P36*Q36*R36</f>
        <v>2160</v>
      </c>
      <c r="U36">
        <f>O36-S36</f>
        <v>40680</v>
      </c>
    </row>
    <row r="37" spans="3:21" ht="12.75">
      <c r="C37" t="s">
        <v>8</v>
      </c>
      <c r="D37">
        <v>1260</v>
      </c>
      <c r="E37">
        <v>1134</v>
      </c>
      <c r="F37">
        <f>(D37*E36)/(E37*D36)</f>
        <v>1.1111111111111112</v>
      </c>
      <c r="H37">
        <f>SQRT(1/D37+1/E36+1/E37+1/D36)</f>
        <v>0.05712080703316375</v>
      </c>
      <c r="I37">
        <f>(LN(F37))/H37</f>
        <v>1.8445207820095244</v>
      </c>
      <c r="J37">
        <f>EXP(LN(F37)+1.96*H37)</f>
        <v>1.2427383572892519</v>
      </c>
      <c r="K37">
        <f>EXP(LN(F37)-1.96*H37)</f>
        <v>0.9934254414802921</v>
      </c>
      <c r="M37">
        <f>E36-E37</f>
        <v>126</v>
      </c>
      <c r="N37">
        <v>340</v>
      </c>
      <c r="O37">
        <f>M37*N37</f>
        <v>42840</v>
      </c>
      <c r="P37">
        <v>120</v>
      </c>
      <c r="Q37">
        <v>6</v>
      </c>
      <c r="R37">
        <v>59</v>
      </c>
      <c r="S37">
        <f>P37*Q37*R37</f>
        <v>42480</v>
      </c>
      <c r="U37">
        <f>O37-S37</f>
        <v>360</v>
      </c>
    </row>
    <row r="39" spans="2:6" ht="12.75">
      <c r="B39" t="s">
        <v>13</v>
      </c>
      <c r="D39" t="s">
        <v>17</v>
      </c>
      <c r="F39" t="s">
        <v>23</v>
      </c>
    </row>
    <row r="40" spans="4:11" ht="12.75">
      <c r="D40" t="s">
        <v>0</v>
      </c>
      <c r="E40" t="s">
        <v>1</v>
      </c>
      <c r="F40" t="s">
        <v>3</v>
      </c>
      <c r="H40" t="s">
        <v>4</v>
      </c>
      <c r="I40" t="s">
        <v>5</v>
      </c>
      <c r="J40" t="s">
        <v>6</v>
      </c>
      <c r="K40" t="s">
        <v>7</v>
      </c>
    </row>
    <row r="41" spans="3:21" ht="12.75">
      <c r="C41" t="s">
        <v>2</v>
      </c>
      <c r="D41">
        <v>1680</v>
      </c>
      <c r="E41">
        <v>1680</v>
      </c>
      <c r="M41">
        <f>E41-E42</f>
        <v>168</v>
      </c>
      <c r="N41">
        <v>340</v>
      </c>
      <c r="O41">
        <f>M41*N41</f>
        <v>57120</v>
      </c>
      <c r="P41">
        <v>120</v>
      </c>
      <c r="Q41">
        <v>6</v>
      </c>
      <c r="R41">
        <v>3</v>
      </c>
      <c r="S41">
        <f>P41*Q41*R41</f>
        <v>2160</v>
      </c>
      <c r="U41">
        <f>O41-S41</f>
        <v>54960</v>
      </c>
    </row>
    <row r="42" spans="3:21" ht="12.75">
      <c r="C42" t="s">
        <v>8</v>
      </c>
      <c r="D42">
        <v>1680</v>
      </c>
      <c r="E42">
        <v>1512</v>
      </c>
      <c r="F42">
        <f>(D42*E41)/(E42*D41)</f>
        <v>1.1111111111111112</v>
      </c>
      <c r="H42">
        <f>SQRT(1/D42+1/E41+1/E42+1/D41)</f>
        <v>0.04946806997538864</v>
      </c>
      <c r="I42">
        <f>(LN(F42))/H42</f>
        <v>2.129869140038116</v>
      </c>
      <c r="J42">
        <f>EXP(LN(F42)+1.96*H42)</f>
        <v>1.2242371714076978</v>
      </c>
      <c r="K42">
        <f>EXP(LN(F42)-1.96*H42)</f>
        <v>1.0084385036397738</v>
      </c>
      <c r="M42">
        <f>E41-E42</f>
        <v>168</v>
      </c>
      <c r="N42">
        <v>340</v>
      </c>
      <c r="O42">
        <f>M42*N42</f>
        <v>57120</v>
      </c>
      <c r="P42">
        <v>120</v>
      </c>
      <c r="Q42">
        <v>6</v>
      </c>
      <c r="R42">
        <v>79</v>
      </c>
      <c r="S42">
        <f>P42*Q42*R42</f>
        <v>56880</v>
      </c>
      <c r="U42">
        <f>O42-S42</f>
        <v>240</v>
      </c>
    </row>
    <row r="43" ht="13.5" customHeight="1"/>
    <row r="44" spans="2:6" ht="12.75">
      <c r="B44" t="s">
        <v>30</v>
      </c>
      <c r="D44" t="s">
        <v>17</v>
      </c>
      <c r="F44" t="s">
        <v>21</v>
      </c>
    </row>
    <row r="45" spans="4:11" ht="12.75">
      <c r="D45" t="s">
        <v>0</v>
      </c>
      <c r="E45" t="s">
        <v>1</v>
      </c>
      <c r="F45" t="s">
        <v>3</v>
      </c>
      <c r="H45" t="s">
        <v>4</v>
      </c>
      <c r="I45" t="s">
        <v>5</v>
      </c>
      <c r="J45" t="s">
        <v>6</v>
      </c>
      <c r="K45" t="s">
        <v>7</v>
      </c>
    </row>
    <row r="46" spans="3:21" ht="12.75">
      <c r="C46" t="s">
        <v>2</v>
      </c>
      <c r="D46">
        <v>672</v>
      </c>
      <c r="E46">
        <v>672</v>
      </c>
      <c r="M46">
        <f>E46-E47</f>
        <v>100.79999999999995</v>
      </c>
      <c r="N46">
        <v>340</v>
      </c>
      <c r="O46">
        <f>M46*N46</f>
        <v>34271.999999999985</v>
      </c>
      <c r="P46">
        <v>120</v>
      </c>
      <c r="Q46">
        <v>6</v>
      </c>
      <c r="R46">
        <v>3</v>
      </c>
      <c r="S46">
        <f>P46*Q46*R46</f>
        <v>2160</v>
      </c>
      <c r="U46">
        <f>O46-S46</f>
        <v>32111.999999999985</v>
      </c>
    </row>
    <row r="47" spans="3:21" ht="12.75">
      <c r="C47" t="s">
        <v>8</v>
      </c>
      <c r="D47">
        <v>672</v>
      </c>
      <c r="E47">
        <v>571.2</v>
      </c>
      <c r="F47">
        <f>(D47*E46)/(E47*D46)</f>
        <v>1.1764705882352942</v>
      </c>
      <c r="H47">
        <f>SQRT(1/D47+1/E46+1/E47+1/D46)</f>
        <v>0.07883518246568444</v>
      </c>
      <c r="I47">
        <f>(LN(F47))/H47</f>
        <v>2.061502547653981</v>
      </c>
      <c r="J47">
        <f>EXP(LN(F47)+1.96*H47)</f>
        <v>1.373051845932103</v>
      </c>
      <c r="K47">
        <f>EXP(LN(F47)-1.96*H47)</f>
        <v>1.0080340732094553</v>
      </c>
      <c r="M47">
        <f>E46-E47</f>
        <v>100.79999999999995</v>
      </c>
      <c r="N47">
        <v>340</v>
      </c>
      <c r="O47">
        <f>M47*N47</f>
        <v>34271.999999999985</v>
      </c>
      <c r="P47">
        <v>120</v>
      </c>
      <c r="Q47">
        <v>6</v>
      </c>
      <c r="R47">
        <v>47</v>
      </c>
      <c r="S47">
        <f>P47*Q47*R47</f>
        <v>33840</v>
      </c>
      <c r="U47">
        <f>O47-S47</f>
        <v>431.99999999998545</v>
      </c>
    </row>
    <row r="48" ht="11.25" customHeight="1"/>
    <row r="49" ht="14.25" customHeight="1">
      <c r="A49" t="s">
        <v>46</v>
      </c>
    </row>
    <row r="51" spans="2:6" ht="12.75">
      <c r="B51" t="s">
        <v>32</v>
      </c>
      <c r="D51" t="s">
        <v>17</v>
      </c>
      <c r="F51" t="s">
        <v>35</v>
      </c>
    </row>
    <row r="52" spans="4:11" ht="12.75">
      <c r="D52" t="s">
        <v>0</v>
      </c>
      <c r="E52" t="s">
        <v>1</v>
      </c>
      <c r="F52" t="s">
        <v>3</v>
      </c>
      <c r="H52" t="s">
        <v>4</v>
      </c>
      <c r="I52" t="s">
        <v>5</v>
      </c>
      <c r="J52" t="s">
        <v>6</v>
      </c>
      <c r="K52" t="s">
        <v>7</v>
      </c>
    </row>
    <row r="53" spans="3:21" ht="12.75">
      <c r="C53" t="s">
        <v>2</v>
      </c>
      <c r="D53">
        <v>504</v>
      </c>
      <c r="E53">
        <v>504</v>
      </c>
      <c r="M53">
        <f>E53-E54</f>
        <v>100.80000000000001</v>
      </c>
      <c r="N53">
        <v>340</v>
      </c>
      <c r="O53">
        <f>M53*N53</f>
        <v>34272.00000000001</v>
      </c>
      <c r="P53">
        <v>500</v>
      </c>
      <c r="Q53">
        <v>6</v>
      </c>
      <c r="R53">
        <v>3</v>
      </c>
      <c r="S53">
        <f>P53*Q53*R53</f>
        <v>9000</v>
      </c>
      <c r="U53">
        <f>O53-S53</f>
        <v>25272.000000000007</v>
      </c>
    </row>
    <row r="54" spans="3:21" ht="12.75">
      <c r="C54" t="s">
        <v>8</v>
      </c>
      <c r="D54">
        <v>504</v>
      </c>
      <c r="E54">
        <v>403.2</v>
      </c>
      <c r="F54">
        <f>(D54*E53)/(E54*D53)</f>
        <v>1.25</v>
      </c>
      <c r="H54">
        <f>SQRT(1/D54+1/E53+1/E54+1/D53)</f>
        <v>0.09182886083655661</v>
      </c>
      <c r="I54">
        <f>(LN(F54))/H54</f>
        <v>2.429993678255207</v>
      </c>
      <c r="J54">
        <f>EXP(LN(F54)+1.96*H54)</f>
        <v>1.4964986086196617</v>
      </c>
      <c r="K54">
        <f>EXP(LN(F54)-1.96*H54)</f>
        <v>1.0441038775446752</v>
      </c>
      <c r="M54">
        <f>E53-E54</f>
        <v>100.80000000000001</v>
      </c>
      <c r="N54">
        <v>340</v>
      </c>
      <c r="O54">
        <f>M54*N54</f>
        <v>34272.00000000001</v>
      </c>
      <c r="P54">
        <v>500</v>
      </c>
      <c r="Q54">
        <v>6</v>
      </c>
      <c r="R54">
        <v>11</v>
      </c>
      <c r="S54">
        <f>P54*Q54*R54</f>
        <v>33000</v>
      </c>
      <c r="U54">
        <f>O54-S54</f>
        <v>1272.0000000000073</v>
      </c>
    </row>
    <row r="56" spans="3:21" ht="12.75">
      <c r="C56" t="s">
        <v>2</v>
      </c>
      <c r="D56">
        <v>504</v>
      </c>
      <c r="E56">
        <v>504</v>
      </c>
      <c r="M56">
        <f>E56-E57</f>
        <v>100.80000000000001</v>
      </c>
      <c r="N56">
        <v>340</v>
      </c>
      <c r="O56">
        <f>M56*N56</f>
        <v>34272.00000000001</v>
      </c>
      <c r="P56">
        <v>800</v>
      </c>
      <c r="Q56">
        <v>6</v>
      </c>
      <c r="R56">
        <v>3</v>
      </c>
      <c r="S56">
        <f>P56*Q56*R56</f>
        <v>14400</v>
      </c>
      <c r="U56">
        <f>O56-S56</f>
        <v>19872.000000000007</v>
      </c>
    </row>
    <row r="57" spans="3:21" ht="12.75">
      <c r="C57" t="s">
        <v>8</v>
      </c>
      <c r="D57">
        <v>504</v>
      </c>
      <c r="E57">
        <v>403.2</v>
      </c>
      <c r="F57">
        <f>(D57*E56)/(E57*D56)</f>
        <v>1.25</v>
      </c>
      <c r="H57">
        <f>SQRT(1/D57+1/E56+1/E57+1/D56)</f>
        <v>0.09182886083655661</v>
      </c>
      <c r="I57">
        <f>(LN(F57))/H57</f>
        <v>2.429993678255207</v>
      </c>
      <c r="J57">
        <f>EXP(LN(F57)+1.96*H57)</f>
        <v>1.4964986086196617</v>
      </c>
      <c r="K57">
        <f>EXP(LN(F57)-1.96*H57)</f>
        <v>1.0441038775446752</v>
      </c>
      <c r="M57">
        <f>E56-E57</f>
        <v>100.80000000000001</v>
      </c>
      <c r="N57">
        <v>340</v>
      </c>
      <c r="O57">
        <f>M57*N57</f>
        <v>34272.00000000001</v>
      </c>
      <c r="P57">
        <v>800</v>
      </c>
      <c r="Q57">
        <v>6</v>
      </c>
      <c r="R57">
        <v>7</v>
      </c>
      <c r="S57">
        <f>P57*Q57*R57</f>
        <v>33600</v>
      </c>
      <c r="U57">
        <f>O57-S57</f>
        <v>672.0000000000073</v>
      </c>
    </row>
    <row r="59" spans="2:6" ht="12.75">
      <c r="B59" t="s">
        <v>30</v>
      </c>
      <c r="D59" t="s">
        <v>17</v>
      </c>
      <c r="F59" t="s">
        <v>21</v>
      </c>
    </row>
    <row r="60" spans="4:11" ht="12.75">
      <c r="D60" t="s">
        <v>0</v>
      </c>
      <c r="E60" t="s">
        <v>1</v>
      </c>
      <c r="F60" t="s">
        <v>3</v>
      </c>
      <c r="H60" t="s">
        <v>4</v>
      </c>
      <c r="I60" t="s">
        <v>5</v>
      </c>
      <c r="J60" t="s">
        <v>6</v>
      </c>
      <c r="K60" t="s">
        <v>7</v>
      </c>
    </row>
    <row r="61" spans="3:21" ht="12.75">
      <c r="C61" t="s">
        <v>2</v>
      </c>
      <c r="D61">
        <v>672</v>
      </c>
      <c r="E61">
        <v>672</v>
      </c>
      <c r="M61">
        <f>E61-E62</f>
        <v>100.79999999999995</v>
      </c>
      <c r="N61">
        <v>340</v>
      </c>
      <c r="O61">
        <f>M61*N61</f>
        <v>34271.999999999985</v>
      </c>
      <c r="P61">
        <v>500</v>
      </c>
      <c r="Q61">
        <v>8</v>
      </c>
      <c r="R61">
        <v>3</v>
      </c>
      <c r="S61">
        <f>P61*Q61*R61</f>
        <v>12000</v>
      </c>
      <c r="U61">
        <f>O61-S61</f>
        <v>22271.999999999985</v>
      </c>
    </row>
    <row r="62" spans="3:21" ht="12.75">
      <c r="C62" t="s">
        <v>8</v>
      </c>
      <c r="D62">
        <v>672</v>
      </c>
      <c r="E62">
        <v>571.2</v>
      </c>
      <c r="F62">
        <f>(D62*E61)/(E62*D61)</f>
        <v>1.1764705882352942</v>
      </c>
      <c r="H62">
        <f>SQRT(1/D62+1/E61+1/E62+1/D61)</f>
        <v>0.07883518246568444</v>
      </c>
      <c r="I62">
        <f>(LN(F62))/H62</f>
        <v>2.061502547653981</v>
      </c>
      <c r="J62">
        <f>EXP(LN(F62)+1.96*H62)</f>
        <v>1.373051845932103</v>
      </c>
      <c r="K62">
        <f>EXP(LN(F62)-1.96*H62)</f>
        <v>1.0080340732094553</v>
      </c>
      <c r="M62">
        <f>E61-E62</f>
        <v>100.79999999999995</v>
      </c>
      <c r="N62">
        <v>340</v>
      </c>
      <c r="O62">
        <f>M62*N62</f>
        <v>34271.999999999985</v>
      </c>
      <c r="P62">
        <v>500</v>
      </c>
      <c r="Q62">
        <v>8</v>
      </c>
      <c r="R62">
        <v>8</v>
      </c>
      <c r="S62">
        <f>P62*Q62*R62</f>
        <v>32000</v>
      </c>
      <c r="U62">
        <f>O62-S62</f>
        <v>2271.9999999999854</v>
      </c>
    </row>
    <row r="64" ht="12.75">
      <c r="A64" t="s">
        <v>47</v>
      </c>
    </row>
    <row r="66" spans="2:6" ht="12.75">
      <c r="B66" t="s">
        <v>32</v>
      </c>
      <c r="D66" t="s">
        <v>17</v>
      </c>
      <c r="F66" t="s">
        <v>35</v>
      </c>
    </row>
    <row r="67" spans="3:21" ht="12.75">
      <c r="C67" t="s">
        <v>2</v>
      </c>
      <c r="D67">
        <v>504</v>
      </c>
      <c r="E67">
        <v>504</v>
      </c>
      <c r="M67">
        <f>E67-E68</f>
        <v>100.80000000000001</v>
      </c>
      <c r="N67">
        <v>340</v>
      </c>
      <c r="O67">
        <f>M67*N67</f>
        <v>34272.00000000001</v>
      </c>
      <c r="P67">
        <v>80</v>
      </c>
      <c r="Q67">
        <v>6</v>
      </c>
      <c r="R67">
        <v>3</v>
      </c>
      <c r="S67">
        <f>P67*Q67*R67</f>
        <v>1440</v>
      </c>
      <c r="U67">
        <f>O67-S67</f>
        <v>32832.00000000001</v>
      </c>
    </row>
    <row r="68" spans="3:21" ht="12.75">
      <c r="C68" t="s">
        <v>8</v>
      </c>
      <c r="D68">
        <v>504</v>
      </c>
      <c r="E68">
        <v>403.2</v>
      </c>
      <c r="F68">
        <f>(D68*E67)/(E68*D67)</f>
        <v>1.25</v>
      </c>
      <c r="H68">
        <f>SQRT(1/D68+1/E67+1/E68+1/D67)</f>
        <v>0.09182886083655661</v>
      </c>
      <c r="I68">
        <f>(LN(F68))/H68</f>
        <v>2.429993678255207</v>
      </c>
      <c r="J68">
        <f>EXP(LN(F68)+1.96*H68)</f>
        <v>1.4964986086196617</v>
      </c>
      <c r="K68">
        <f>EXP(LN(F68)-1.96*H68)</f>
        <v>1.0441038775446752</v>
      </c>
      <c r="M68">
        <f>E67-E68</f>
        <v>100.80000000000001</v>
      </c>
      <c r="N68">
        <v>340</v>
      </c>
      <c r="O68">
        <f>M68*N68</f>
        <v>34272.00000000001</v>
      </c>
      <c r="P68">
        <v>80</v>
      </c>
      <c r="Q68">
        <v>6</v>
      </c>
      <c r="R68">
        <v>71</v>
      </c>
      <c r="S68">
        <f>P68*Q68*R68</f>
        <v>34080</v>
      </c>
      <c r="U68">
        <f>O68-S68</f>
        <v>192.00000000000728</v>
      </c>
    </row>
    <row r="70" spans="3:21" ht="12.75">
      <c r="C70" t="s">
        <v>2</v>
      </c>
      <c r="D70">
        <v>504</v>
      </c>
      <c r="E70">
        <v>504</v>
      </c>
      <c r="M70">
        <f>E70-E71</f>
        <v>100.80000000000001</v>
      </c>
      <c r="N70">
        <v>340</v>
      </c>
      <c r="O70">
        <f>M70*N70</f>
        <v>34272.00000000001</v>
      </c>
      <c r="P70">
        <v>100</v>
      </c>
      <c r="Q70">
        <v>6</v>
      </c>
      <c r="R70">
        <v>3</v>
      </c>
      <c r="S70">
        <f>P70*Q70*R70</f>
        <v>1800</v>
      </c>
      <c r="U70">
        <f>O70-S70</f>
        <v>32472.000000000007</v>
      </c>
    </row>
    <row r="71" spans="3:21" ht="12.75">
      <c r="C71" t="s">
        <v>8</v>
      </c>
      <c r="D71">
        <v>504</v>
      </c>
      <c r="E71">
        <v>403.2</v>
      </c>
      <c r="F71">
        <f>(D71*E70)/(E71*D70)</f>
        <v>1.25</v>
      </c>
      <c r="H71">
        <f>SQRT(1/D71+1/E70+1/E71+1/D70)</f>
        <v>0.09182886083655661</v>
      </c>
      <c r="I71">
        <f>(LN(F71))/H71</f>
        <v>2.429993678255207</v>
      </c>
      <c r="J71">
        <f>EXP(LN(F71)+1.96*H71)</f>
        <v>1.4964986086196617</v>
      </c>
      <c r="K71">
        <f>EXP(LN(F71)-1.96*H71)</f>
        <v>1.0441038775446752</v>
      </c>
      <c r="M71">
        <f>E70-E71</f>
        <v>100.80000000000001</v>
      </c>
      <c r="N71">
        <v>340</v>
      </c>
      <c r="O71">
        <f>M71*N71</f>
        <v>34272.00000000001</v>
      </c>
      <c r="P71">
        <v>100</v>
      </c>
      <c r="Q71">
        <v>6</v>
      </c>
      <c r="R71">
        <v>57</v>
      </c>
      <c r="S71">
        <f>P71*Q71*R71</f>
        <v>34200</v>
      </c>
      <c r="U71">
        <f>O71-S71</f>
        <v>72.00000000000728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UCL - Jill Dando Institute of Crime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Bowers</dc:creator>
  <cp:keywords/>
  <dc:description/>
  <cp:lastModifiedBy>uctqasi</cp:lastModifiedBy>
  <dcterms:created xsi:type="dcterms:W3CDTF">2005-04-13T09:01:29Z</dcterms:created>
  <dcterms:modified xsi:type="dcterms:W3CDTF">2007-03-23T17:15:14Z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1358998575</vt:i4>
  </property>
  <property fmtid="{D5CDD505-2E9C-101B-9397-08002B2CF9AE}" pid="3" name="_EmailSubject">
    <vt:lpwstr>spreadsheet</vt:lpwstr>
  </property>
  <property fmtid="{D5CDD505-2E9C-101B-9397-08002B2CF9AE}" pid="4" name="_AuthorEmail">
    <vt:lpwstr>k.bowers@ucl.ac.uk</vt:lpwstr>
  </property>
  <property fmtid="{D5CDD505-2E9C-101B-9397-08002B2CF9AE}" pid="5" name="_AuthorEmailDisplayName">
    <vt:lpwstr>Kate Bowers</vt:lpwstr>
  </property>
  <property fmtid="{D5CDD505-2E9C-101B-9397-08002B2CF9AE}" pid="6" name="_ReviewingToolsShownOnce">
    <vt:lpwstr/>
  </property>
</Properties>
</file>